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シート1 - OEM　損益分岐" sheetId="1" r:id="rId4"/>
  </sheets>
</workbook>
</file>

<file path=xl/sharedStrings.xml><?xml version="1.0" encoding="utf-8"?>
<sst xmlns="http://schemas.openxmlformats.org/spreadsheetml/2006/main" uniqueCount="18">
  <si>
    <t>OEM　損益分岐</t>
  </si>
  <si>
    <t>赤だけ記入</t>
  </si>
  <si>
    <t>窯ml</t>
  </si>
  <si>
    <t>個数</t>
  </si>
  <si>
    <t>売上</t>
  </si>
  <si>
    <t>損益分岐点</t>
  </si>
  <si>
    <t>発注金額</t>
  </si>
  <si>
    <t>ml単価</t>
  </si>
  <si>
    <t>容器容量ml</t>
  </si>
  <si>
    <t>１ボトルの仕入値</t>
  </si>
  <si>
    <t>発注可能本数</t>
  </si>
  <si>
    <t>売値</t>
  </si>
  <si>
    <t>最終売値のml単価</t>
  </si>
  <si>
    <t>１本辺りの全利益</t>
  </si>
  <si>
    <t>キャップ価格</t>
  </si>
  <si>
    <t>容器価格</t>
  </si>
  <si>
    <t>ボトル合計価格</t>
  </si>
  <si>
    <t>売切れ時全体利益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</si>
</sst>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[$¥-411]#,##0"/>
    <numFmt numFmtId="60" formatCode="[$¥-411]#,##0.0"/>
    <numFmt numFmtId="61" formatCode="[$¥-411]0.0"/>
    <numFmt numFmtId="62" formatCode="[$¥-411]0"/>
  </numFmts>
  <fonts count="3">
    <font>
      <sz val="10"/>
      <color indexed="8"/>
      <name val="ヒラギノ角ゴ ProN W3"/>
    </font>
    <font>
      <sz val="12"/>
      <color indexed="8"/>
      <name val="ヒラギノ角ゴ ProN W3"/>
    </font>
    <font>
      <sz val="10"/>
      <color indexed="8"/>
      <name val="ヒラギノ角ゴ ProN W6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horizontal="center" vertical="top" wrapText="1"/>
    </xf>
    <xf numFmtId="0" fontId="2" borderId="1" applyNumberFormat="0" applyFont="1" applyFill="0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horizontal="center" vertical="top" wrapText="1"/>
    </xf>
    <xf numFmtId="3" fontId="0" borderId="3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horizontal="center" vertical="top" wrapText="1"/>
    </xf>
    <xf numFmtId="59" fontId="0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2" fillId="4" borderId="5" applyNumberFormat="1" applyFont="1" applyFill="1" applyBorder="1" applyAlignment="1" applyProtection="0">
      <alignment horizontal="center" vertical="top" wrapText="1"/>
    </xf>
    <xf numFmtId="3" fontId="0" borderId="7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60" fontId="0" borderId="6" applyNumberFormat="1" applyFont="1" applyFill="0" applyBorder="1" applyAlignment="1" applyProtection="0">
      <alignment vertical="top" wrapText="1"/>
    </xf>
    <xf numFmtId="49" fontId="2" fillId="2" borderId="5" applyNumberFormat="1" applyFont="1" applyFill="1" applyBorder="1" applyAlignment="1" applyProtection="0">
      <alignment horizontal="center" vertical="top" wrapText="1"/>
    </xf>
    <xf numFmtId="0" fontId="0" borderId="6" applyNumberFormat="1" applyFont="1" applyFill="0" applyBorder="1" applyAlignment="1" applyProtection="0">
      <alignment vertical="top" wrapText="1"/>
    </xf>
    <xf numFmtId="0" fontId="2" borderId="5" applyNumberFormat="0" applyFont="1" applyFill="0" applyBorder="1" applyAlignment="1" applyProtection="0">
      <alignment horizontal="center" vertical="top" wrapText="1"/>
    </xf>
    <xf numFmtId="0" fontId="0" borderId="6" applyNumberFormat="0" applyFont="1" applyFill="0" applyBorder="1" applyAlignment="1" applyProtection="0">
      <alignment vertical="top" wrapText="1"/>
    </xf>
    <xf numFmtId="3" fontId="0" borderId="6" applyNumberFormat="1" applyFont="1" applyFill="0" applyBorder="1" applyAlignment="1" applyProtection="0">
      <alignment vertical="top" wrapText="1"/>
    </xf>
    <xf numFmtId="0" fontId="2" borderId="5" applyNumberFormat="0" applyFont="1" applyFill="0" applyBorder="1" applyAlignment="1" applyProtection="0">
      <alignment horizontal="center" vertical="top"/>
    </xf>
    <xf numFmtId="0" fontId="0" borderId="6" applyNumberFormat="0" applyFont="1" applyFill="0" applyBorder="1" applyAlignment="1" applyProtection="0">
      <alignment vertical="top"/>
    </xf>
    <xf numFmtId="61" fontId="0" borderId="6" applyNumberFormat="1" applyFont="1" applyFill="0" applyBorder="1" applyAlignment="1" applyProtection="0">
      <alignment vertical="top" wrapText="1"/>
    </xf>
    <xf numFmtId="62" fontId="0" borderId="6" applyNumberFormat="1" applyFont="1" applyFill="0" applyBorder="1" applyAlignment="1" applyProtection="0">
      <alignment vertical="top" wrapText="1"/>
    </xf>
    <xf numFmtId="49" fontId="2" fillId="5" borderId="5" applyNumberFormat="1" applyFont="1" applyFill="1" applyBorder="1" applyAlignment="1" applyProtection="0">
      <alignment horizontal="center" vertical="top" wrapText="1"/>
    </xf>
    <xf numFmtId="49" fontId="2" fillId="6" borderId="5" applyNumberFormat="1" applyFont="1" applyFill="1" applyBorder="1" applyAlignment="1" applyProtection="0">
      <alignment horizontal="center" vertical="top" wrapText="1"/>
    </xf>
    <xf numFmtId="59" fontId="0" fillId="6" borderId="6" applyNumberFormat="1" applyFont="1" applyFill="1" applyBorder="1" applyAlignment="1" applyProtection="0">
      <alignment vertical="top" wrapText="1"/>
    </xf>
    <xf numFmtId="0" fontId="2" borderId="5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968c"/>
      <rgbColor rgb="ffa5a5a5"/>
      <rgbColor rgb="ff3f3f3f"/>
      <rgbColor rgb="fffefefe"/>
      <rgbColor rgb="ffd5d5d5"/>
      <rgbColor rgb="ffdbdbdb"/>
      <rgbColor rgb="fffefb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25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5.4375" style="1" customWidth="1"/>
    <col min="2" max="2" width="9.76562" style="1" customWidth="1"/>
    <col min="3" max="3" width="4.10938" style="1" customWidth="1"/>
    <col min="4" max="4" width="4.90625" style="1" customWidth="1"/>
    <col min="5" max="5" width="12.4297" style="1" customWidth="1"/>
    <col min="6" max="6" width="11.2266" style="1" customWidth="1"/>
    <col min="7" max="256" width="16.3516" style="1" customWidth="1"/>
  </cols>
  <sheetData>
    <row r="1" ht="25.95" customHeight="1">
      <c r="A1" t="s" s="2">
        <v>0</v>
      </c>
      <c r="B1" s="2"/>
      <c r="C1" s="2"/>
      <c r="D1" s="2"/>
      <c r="E1" s="2"/>
      <c r="F1" s="2"/>
    </row>
    <row r="2" ht="18.5" customHeight="1">
      <c r="A2" t="s" s="3">
        <v>1</v>
      </c>
      <c r="B2" s="4"/>
      <c r="C2" s="4"/>
      <c r="D2" s="4"/>
      <c r="E2" s="4"/>
      <c r="F2" s="4"/>
    </row>
    <row r="3" ht="18.5" customHeight="1">
      <c r="A3" t="s" s="5">
        <v>2</v>
      </c>
      <c r="B3" s="6">
        <v>100000</v>
      </c>
      <c r="C3" s="7"/>
      <c r="D3" s="7"/>
      <c r="E3" s="7"/>
      <c r="F3" s="7"/>
    </row>
    <row r="4" ht="18.3" customHeight="1">
      <c r="A4" s="8"/>
      <c r="B4" s="9"/>
      <c r="C4" s="10"/>
      <c r="D4" t="s" s="11">
        <v>3</v>
      </c>
      <c r="E4" t="s" s="11">
        <v>4</v>
      </c>
      <c r="F4" t="s" s="11">
        <v>5</v>
      </c>
    </row>
    <row r="5" ht="18.3" customHeight="1">
      <c r="A5" t="s" s="12">
        <v>6</v>
      </c>
      <c r="B5" s="9">
        <f>B3*B6</f>
        <v>466666.6666666667</v>
      </c>
      <c r="C5" s="10"/>
      <c r="D5" s="13">
        <f>B10/20</f>
        <v>16.66666666666666</v>
      </c>
      <c r="E5" s="14">
        <f>D5*$B$12</f>
        <v>46666.666666666657</v>
      </c>
      <c r="F5" s="14">
        <f t="shared" si="3" ref="F5:F24">$B$5</f>
        <v>466666.6666666667</v>
      </c>
    </row>
    <row r="6" ht="18.3" customHeight="1">
      <c r="A6" t="s" s="12">
        <v>7</v>
      </c>
      <c r="B6" s="15">
        <f>B9/B7</f>
        <v>4.666666666666667</v>
      </c>
      <c r="C6" s="10"/>
      <c r="D6" s="13">
        <f>D5*2</f>
        <v>33.33333333333333</v>
      </c>
      <c r="E6" s="14">
        <f>D6*$B$12</f>
        <v>93333.333333333314</v>
      </c>
      <c r="F6" s="14">
        <f t="shared" si="3"/>
        <v>466666.6666666667</v>
      </c>
    </row>
    <row r="7" ht="18.3" customHeight="1">
      <c r="A7" t="s" s="16">
        <v>8</v>
      </c>
      <c r="B7" s="17">
        <v>300</v>
      </c>
      <c r="C7" s="10"/>
      <c r="D7" s="13">
        <f>D6+$D$5</f>
        <v>49.99999999999999</v>
      </c>
      <c r="E7" s="14">
        <f>D7*$B$12</f>
        <v>140000</v>
      </c>
      <c r="F7" s="14">
        <f t="shared" si="3"/>
        <v>466666.6666666667</v>
      </c>
    </row>
    <row r="8" ht="18.3" customHeight="1">
      <c r="A8" s="18"/>
      <c r="B8" s="19"/>
      <c r="C8" s="10"/>
      <c r="D8" s="13">
        <f>D7+$D$5</f>
        <v>66.66666666666666</v>
      </c>
      <c r="E8" s="14">
        <f>D8*$B$12</f>
        <v>186666.6666666666</v>
      </c>
      <c r="F8" s="14">
        <f t="shared" si="3"/>
        <v>466666.6666666667</v>
      </c>
    </row>
    <row r="9" ht="18.3" customHeight="1">
      <c r="A9" t="s" s="16">
        <v>9</v>
      </c>
      <c r="B9" s="9">
        <v>1400</v>
      </c>
      <c r="C9" s="10"/>
      <c r="D9" s="13">
        <f>D8+$D$5</f>
        <v>83.33333333333331</v>
      </c>
      <c r="E9" s="14">
        <f>D9*$B$12</f>
        <v>233333.3333333333</v>
      </c>
      <c r="F9" s="14">
        <f t="shared" si="3"/>
        <v>466666.6666666667</v>
      </c>
    </row>
    <row r="10" ht="18.3" customHeight="1">
      <c r="A10" t="s" s="12">
        <v>10</v>
      </c>
      <c r="B10" s="20">
        <f>B3/B7</f>
        <v>333.3333333333333</v>
      </c>
      <c r="C10" s="10"/>
      <c r="D10" s="13">
        <f>D9+$D$5</f>
        <v>99.99999999999997</v>
      </c>
      <c r="E10" s="14">
        <f>D10*$B$12</f>
        <v>279999.9999999999</v>
      </c>
      <c r="F10" s="14">
        <f t="shared" si="3"/>
        <v>466666.6666666667</v>
      </c>
    </row>
    <row r="11" ht="18.3" customHeight="1">
      <c r="A11" s="18"/>
      <c r="B11" s="19"/>
      <c r="C11" s="10"/>
      <c r="D11" s="13">
        <f>D10+$D$5</f>
        <v>116.6666666666666</v>
      </c>
      <c r="E11" s="14">
        <f>D11*$B$12</f>
        <v>326666.6666666666</v>
      </c>
      <c r="F11" s="14">
        <f t="shared" si="3"/>
        <v>466666.6666666667</v>
      </c>
    </row>
    <row r="12" ht="18.3" customHeight="1">
      <c r="A12" t="s" s="16">
        <v>11</v>
      </c>
      <c r="B12" s="9">
        <v>2800</v>
      </c>
      <c r="C12" s="10"/>
      <c r="D12" s="13">
        <f>D11+$D$5</f>
        <v>133.3333333333333</v>
      </c>
      <c r="E12" s="14">
        <f>D12*$B$12</f>
        <v>373333.3333333332</v>
      </c>
      <c r="F12" s="14">
        <f t="shared" si="3"/>
        <v>466666.6666666667</v>
      </c>
    </row>
    <row r="13" ht="18.3" customHeight="1">
      <c r="A13" s="21"/>
      <c r="B13" s="22"/>
      <c r="C13" s="10"/>
      <c r="D13" s="13">
        <f>D12+$D$5</f>
        <v>149.9999999999999</v>
      </c>
      <c r="E13" s="14">
        <f>D13*$B$12</f>
        <v>419999.9999999998</v>
      </c>
      <c r="F13" s="14">
        <f t="shared" si="3"/>
        <v>466666.6666666667</v>
      </c>
    </row>
    <row r="14" ht="18.3" customHeight="1">
      <c r="A14" t="s" s="12">
        <v>12</v>
      </c>
      <c r="B14" s="23">
        <f>B12/B7</f>
        <v>9.333333333333334</v>
      </c>
      <c r="C14" s="10"/>
      <c r="D14" s="13">
        <f>D13+$D$5</f>
        <v>166.6666666666666</v>
      </c>
      <c r="E14" s="14">
        <f>D14*$B$12</f>
        <v>466666.6666666665</v>
      </c>
      <c r="F14" s="14">
        <f t="shared" si="3"/>
        <v>466666.6666666667</v>
      </c>
    </row>
    <row r="15" ht="18.3" customHeight="1">
      <c r="A15" t="s" s="12">
        <v>13</v>
      </c>
      <c r="B15" s="24">
        <f>B12-B9</f>
        <v>1400</v>
      </c>
      <c r="C15" s="10"/>
      <c r="D15" s="13">
        <f>D14+$D$5</f>
        <v>183.3333333333333</v>
      </c>
      <c r="E15" s="14">
        <f>D15*$B$12</f>
        <v>513333.3333333331</v>
      </c>
      <c r="F15" s="14">
        <f t="shared" si="3"/>
        <v>466666.6666666667</v>
      </c>
    </row>
    <row r="16" ht="18.3" customHeight="1">
      <c r="A16" s="18"/>
      <c r="B16" s="19"/>
      <c r="C16" s="10"/>
      <c r="D16" s="13">
        <f>D15+$D$5</f>
        <v>199.9999999999999</v>
      </c>
      <c r="E16" s="14">
        <f>D16*$B$12</f>
        <v>559999.9999999998</v>
      </c>
      <c r="F16" s="14">
        <f t="shared" si="3"/>
        <v>466666.6666666667</v>
      </c>
    </row>
    <row r="17" ht="18.3" customHeight="1">
      <c r="A17" t="s" s="16">
        <v>14</v>
      </c>
      <c r="B17" s="9">
        <v>30</v>
      </c>
      <c r="C17" s="10"/>
      <c r="D17" s="13">
        <f>D16+$D$5</f>
        <v>216.6666666666666</v>
      </c>
      <c r="E17" s="14">
        <f>D17*$B$12</f>
        <v>606666.6666666664</v>
      </c>
      <c r="F17" s="14">
        <f t="shared" si="3"/>
        <v>466666.6666666667</v>
      </c>
    </row>
    <row r="18" ht="18.3" customHeight="1">
      <c r="A18" t="s" s="16">
        <v>15</v>
      </c>
      <c r="B18" s="9">
        <v>80</v>
      </c>
      <c r="C18" s="10"/>
      <c r="D18" s="13">
        <f>D17+$D$5</f>
        <v>233.3333333333332</v>
      </c>
      <c r="E18" s="14">
        <f>D18*$B$12</f>
        <v>653333.333333333</v>
      </c>
      <c r="F18" s="14">
        <f t="shared" si="3"/>
        <v>466666.6666666667</v>
      </c>
    </row>
    <row r="19" ht="18.3" customHeight="1">
      <c r="A19" t="s" s="25">
        <v>16</v>
      </c>
      <c r="B19" s="9">
        <f>(B17+B18)*B7</f>
        <v>33000</v>
      </c>
      <c r="C19" s="10"/>
      <c r="D19" s="13">
        <f>D18+$D$5</f>
        <v>249.9999999999999</v>
      </c>
      <c r="E19" s="14">
        <f>D19*$B$12</f>
        <v>699999.9999999997</v>
      </c>
      <c r="F19" s="14">
        <f t="shared" si="3"/>
        <v>466666.6666666667</v>
      </c>
    </row>
    <row r="20" ht="18.3" customHeight="1">
      <c r="A20" s="18"/>
      <c r="B20" s="19"/>
      <c r="C20" s="10"/>
      <c r="D20" s="13">
        <f>D19+$D$5</f>
        <v>266.6666666666666</v>
      </c>
      <c r="E20" s="14">
        <f>D20*$B$12</f>
        <v>746666.6666666664</v>
      </c>
      <c r="F20" s="14">
        <f t="shared" si="3"/>
        <v>466666.6666666667</v>
      </c>
    </row>
    <row r="21" ht="18.3" customHeight="1">
      <c r="A21" t="s" s="26">
        <v>17</v>
      </c>
      <c r="B21" s="27">
        <f>B12*B10-B5</f>
        <v>466666.6666666666</v>
      </c>
      <c r="C21" s="10"/>
      <c r="D21" s="13">
        <f>D20+$D$5</f>
        <v>283.3333333333333</v>
      </c>
      <c r="E21" s="14">
        <f>D21*$B$12</f>
        <v>793333.3333333331</v>
      </c>
      <c r="F21" s="14">
        <f t="shared" si="3"/>
        <v>466666.6666666667</v>
      </c>
    </row>
    <row r="22" ht="18.3" customHeight="1">
      <c r="A22" s="28"/>
      <c r="B22" s="19"/>
      <c r="C22" s="10"/>
      <c r="D22" s="13">
        <f>D21+$D$5</f>
        <v>299.9999999999999</v>
      </c>
      <c r="E22" s="14">
        <f>D22*$B$12</f>
        <v>839999.9999999999</v>
      </c>
      <c r="F22" s="14">
        <f t="shared" si="3"/>
        <v>466666.6666666667</v>
      </c>
    </row>
    <row r="23" ht="18.3" customHeight="1">
      <c r="A23" s="18"/>
      <c r="B23" s="19"/>
      <c r="C23" s="10"/>
      <c r="D23" s="13">
        <f>D22+$D$5</f>
        <v>316.6666666666666</v>
      </c>
      <c r="E23" s="14">
        <f>D23*$B$12</f>
        <v>886666.6666666665</v>
      </c>
      <c r="F23" s="14">
        <f t="shared" si="3"/>
        <v>466666.6666666667</v>
      </c>
    </row>
    <row r="24" ht="18.3" customHeight="1">
      <c r="A24" s="28"/>
      <c r="B24" s="19"/>
      <c r="C24" s="10"/>
      <c r="D24" s="13">
        <f>B10</f>
        <v>333.3333333333333</v>
      </c>
      <c r="E24" s="14">
        <f>D24*$B$12</f>
        <v>933333.3333333333</v>
      </c>
      <c r="F24" s="14">
        <f t="shared" si="3"/>
        <v>466666.6666666667</v>
      </c>
    </row>
    <row r="25" ht="18.3" customHeight="1">
      <c r="A25" s="28"/>
      <c r="B25" s="19"/>
      <c r="C25" s="10"/>
      <c r="D25" s="10"/>
      <c r="E25" s="10"/>
      <c r="F25" s="10"/>
    </row>
  </sheetData>
  <mergeCells count="1">
    <mergeCell ref="A1:F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